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concordma.sharepoint.com/teams/div_planning/Shared Documents/CPC/Town Meeting/2026 Town Meeting/"/>
    </mc:Choice>
  </mc:AlternateContent>
  <xr:revisionPtr revIDLastSave="3" documentId="8_{6E71D437-7720-4B9B-B2CB-71CE1A44DDBA}" xr6:coauthVersionLast="47" xr6:coauthVersionMax="47" xr10:uidLastSave="{30E8EAFF-47C6-4762-9759-E11A3B2F01C8}"/>
  <bookViews>
    <workbookView xWindow="-28920" yWindow="-120" windowWidth="29040" windowHeight="15720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2" l="1"/>
  <c r="C35" i="2"/>
  <c r="J20" i="2"/>
  <c r="K20" i="2" s="1"/>
  <c r="J18" i="2"/>
  <c r="J19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E21" i="2" l="1"/>
  <c r="E24" i="2" s="1"/>
  <c r="C37" i="2"/>
  <c r="C36" i="2"/>
  <c r="C31" i="2"/>
  <c r="C41" i="2" s="1"/>
  <c r="C29" i="2"/>
  <c r="I21" i="2"/>
  <c r="E25" i="2" s="1"/>
  <c r="D25" i="2" s="1"/>
  <c r="G21" i="2"/>
  <c r="E27" i="2" s="1"/>
  <c r="D27" i="2" s="1"/>
  <c r="F21" i="2"/>
  <c r="E26" i="2" s="1"/>
  <c r="D26" i="2" s="1"/>
  <c r="D21" i="2"/>
  <c r="C39" i="2"/>
  <c r="K19" i="2"/>
  <c r="J21" i="2"/>
  <c r="K5" i="2"/>
  <c r="D24" i="2" l="1"/>
  <c r="E28" i="2"/>
  <c r="D28" i="2" s="1"/>
  <c r="D39" i="2"/>
  <c r="D35" i="2"/>
  <c r="D36" i="2"/>
  <c r="C40" i="2"/>
  <c r="C42" i="2" s="1"/>
  <c r="D37" i="2"/>
  <c r="C38" i="2"/>
  <c r="D38" i="2" s="1"/>
  <c r="K13" i="2"/>
  <c r="D29" i="2" l="1"/>
  <c r="E29" i="2"/>
</calcChain>
</file>

<file path=xl/sharedStrings.xml><?xml version="1.0" encoding="utf-8"?>
<sst xmlns="http://schemas.openxmlformats.org/spreadsheetml/2006/main" count="87" uniqueCount="70">
  <si>
    <t>Item</t>
  </si>
  <si>
    <t>Project/Description</t>
  </si>
  <si>
    <t>Category</t>
  </si>
  <si>
    <t>Total Amount Recommended</t>
  </si>
  <si>
    <t xml:space="preserve">Sources </t>
  </si>
  <si>
    <t>A</t>
  </si>
  <si>
    <t>B</t>
  </si>
  <si>
    <t>C</t>
  </si>
  <si>
    <t>D</t>
  </si>
  <si>
    <t>F</t>
  </si>
  <si>
    <t>G</t>
  </si>
  <si>
    <t>Community Housing</t>
  </si>
  <si>
    <t>Historic Preservation</t>
  </si>
  <si>
    <t>Recreation</t>
  </si>
  <si>
    <t>Staff and Technical Support</t>
  </si>
  <si>
    <t>Administration</t>
  </si>
  <si>
    <t>Community Housing:</t>
  </si>
  <si>
    <t>Historic Preservation:</t>
  </si>
  <si>
    <t>Open Space:</t>
  </si>
  <si>
    <t>Recreation:</t>
  </si>
  <si>
    <t>Administration:</t>
  </si>
  <si>
    <t>Current Recommendation Total:</t>
  </si>
  <si>
    <t>Current Difference:</t>
  </si>
  <si>
    <t>Existing:</t>
  </si>
  <si>
    <t>Spending:</t>
  </si>
  <si>
    <t>Amount Requested</t>
  </si>
  <si>
    <t>$$$</t>
  </si>
  <si>
    <t>% OF TOTAL</t>
  </si>
  <si>
    <t>Town of Concord/Planning - Regional Housing Services Office</t>
  </si>
  <si>
    <t>Concord Municipal Affordable Housing Trust - Adding affordable SHI units</t>
  </si>
  <si>
    <t>Open Space Reserve Account:</t>
  </si>
  <si>
    <t>E</t>
  </si>
  <si>
    <t>Amount Available in CPA Accounts (approximate):</t>
  </si>
  <si>
    <t>FY26 Projected CPA Fund Revenues</t>
  </si>
  <si>
    <t>Total Available Funds for Use at the 2025 Annual Town Meeting:</t>
  </si>
  <si>
    <t>Open Space Reserve Funds</t>
  </si>
  <si>
    <t>Total:</t>
  </si>
  <si>
    <t>H</t>
  </si>
  <si>
    <t>Left:</t>
  </si>
  <si>
    <t>Open Space</t>
  </si>
  <si>
    <t>Historic Preservation Reserve Funds</t>
  </si>
  <si>
    <t>Town of Concord/Natural Resources - Conservation Fund</t>
  </si>
  <si>
    <t>Assabet River Bridge</t>
  </si>
  <si>
    <t>CCHS Amenities Building</t>
  </si>
  <si>
    <t>Rideout Park-Courts Renovation</t>
  </si>
  <si>
    <t>Thoreau Farm Trail</t>
  </si>
  <si>
    <t>Concord Reformatory and West Concord Thematic Preservation Study</t>
  </si>
  <si>
    <t>Concord Free Public Library Storm Window Installation</t>
  </si>
  <si>
    <t>Concord Art Garden Rehabilitation</t>
  </si>
  <si>
    <t>I</t>
  </si>
  <si>
    <t>J</t>
  </si>
  <si>
    <t>Concord Scout House Exterior Preservation</t>
  </si>
  <si>
    <t>K</t>
  </si>
  <si>
    <t>Conservation and Digitization of Town Record Books</t>
  </si>
  <si>
    <t>L</t>
  </si>
  <si>
    <t>Wright Tavern Energy Project</t>
  </si>
  <si>
    <t>M</t>
  </si>
  <si>
    <t>N</t>
  </si>
  <si>
    <t>Thoreau Surveys Preservation and Access Project</t>
  </si>
  <si>
    <t>Historic Preservation Reserve Account:</t>
  </si>
  <si>
    <t>Proposed Reappropriated Funds:</t>
  </si>
  <si>
    <t xml:space="preserve">Fund Balance Available for Appropriation </t>
  </si>
  <si>
    <t>Fund Balance Available for Appropriation:</t>
  </si>
  <si>
    <t>Projected CPA Funds Revenue:</t>
  </si>
  <si>
    <t xml:space="preserve">10%  of $2,280,533 = $228,053* </t>
  </si>
  <si>
    <t>* The CPA defines annual revenue as projected surcharge plus state match.</t>
  </si>
  <si>
    <t>Proposed rescinded Warner's Pond Dredging funds **</t>
  </si>
  <si>
    <t xml:space="preserve">** If extension request granted for $264,000, then $232,978 + $250,000 = $482,978 </t>
  </si>
  <si>
    <t>NOTES</t>
  </si>
  <si>
    <t xml:space="preserve">   Earnings on investments are NOT included in 10% calculations.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</si>
</sst>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_([$$-409]* #,##0_);_([$$-409]* \(#,##0\);_([$$-409]* &quot;-&quot;??_);_(@_)"/>
    <numFmt numFmtId="167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167" fontId="1" fillId="3" borderId="1" xfId="1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/>
    </xf>
    <xf numFmtId="167" fontId="1" fillId="3" borderId="1" xfId="1" applyNumberFormat="1" applyFont="1" applyFill="1" applyBorder="1" applyAlignment="1">
      <alignment horizontal="center" vertical="center"/>
    </xf>
    <xf numFmtId="167" fontId="4" fillId="3" borderId="1" xfId="1" applyNumberFormat="1" applyFont="1" applyFill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166" fontId="4" fillId="2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6" fontId="1" fillId="0" borderId="2" xfId="0" applyNumberFormat="1" applyFont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166" fontId="1" fillId="2" borderId="2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42" fontId="1" fillId="0" borderId="1" xfId="1" applyNumberFormat="1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167" fontId="1" fillId="3" borderId="2" xfId="1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7" fontId="1" fillId="0" borderId="1" xfId="1" applyNumberFormat="1" applyFont="1" applyBorder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/>
    </xf>
    <xf numFmtId="167" fontId="3" fillId="0" borderId="1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right" wrapText="1"/>
    </xf>
    <xf numFmtId="165" fontId="1" fillId="0" borderId="1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right" wrapText="1"/>
    </xf>
    <xf numFmtId="164" fontId="3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right" wrapText="1"/>
    </xf>
    <xf numFmtId="165" fontId="1" fillId="0" borderId="1" xfId="2" applyNumberFormat="1" applyFont="1" applyBorder="1" applyAlignment="1">
      <alignment horizontal="center"/>
    </xf>
    <xf numFmtId="2" fontId="1" fillId="0" borderId="1" xfId="2" applyNumberFormat="1" applyFont="1" applyBorder="1" applyAlignment="1">
      <alignment horizontal="center"/>
    </xf>
    <xf numFmtId="2" fontId="1" fillId="0" borderId="0" xfId="2" applyNumberFormat="1" applyFont="1" applyAlignment="1">
      <alignment horizontal="center"/>
    </xf>
    <xf numFmtId="0" fontId="6" fillId="0" borderId="0" xfId="0" applyFont="1" applyAlignment="1">
      <alignment horizontal="left"/>
    </xf>
    <xf numFmtId="2" fontId="1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165" fontId="1" fillId="0" borderId="0" xfId="0" applyNumberFormat="1" applyFont="1" applyAlignment="1">
      <alignment horizontal="center"/>
    </xf>
    <xf numFmtId="0" fontId="1" fillId="3" borderId="1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83BD1-5111-4FEF-A9ED-48E927E4106D}">
  <sheetPr>
    <pageSetUpPr fitToPage="1"/>
  </sheetPr>
  <dimension ref="A1:K42"/>
  <sheetViews>
    <sheetView tabSelected="1" topLeftCell="A19" workbookViewId="0">
      <selection activeCell="C14" sqref="C14"/>
    </sheetView>
  </sheetViews>
  <sheetFormatPr defaultColWidth="9.140625" defaultRowHeight="15.75" x14ac:dyDescent="0.25"/>
  <cols>
    <col min="1" max="1" width="5.28515625" style="3" customWidth="1"/>
    <col min="2" max="2" width="38.85546875" style="52" customWidth="1"/>
    <col min="3" max="10" width="18.85546875" style="3" customWidth="1"/>
    <col min="11" max="11" width="10.85546875" style="3" bestFit="1" customWidth="1"/>
    <col min="12" max="16384" width="9.140625" style="3"/>
  </cols>
  <sheetData>
    <row r="1" spans="1:11" x14ac:dyDescent="0.25">
      <c r="A1" s="1"/>
      <c r="B1" s="2"/>
      <c r="C1" s="1"/>
      <c r="D1" s="1"/>
      <c r="E1" s="1"/>
      <c r="F1" s="79" t="s">
        <v>4</v>
      </c>
      <c r="G1" s="79"/>
      <c r="H1" s="79"/>
      <c r="I1" s="79"/>
      <c r="J1" s="79"/>
    </row>
    <row r="2" spans="1:11" ht="65.099999999999994" customHeight="1" x14ac:dyDescent="0.25">
      <c r="A2" s="4" t="s">
        <v>0</v>
      </c>
      <c r="B2" s="5" t="s">
        <v>1</v>
      </c>
      <c r="C2" s="4" t="s">
        <v>2</v>
      </c>
      <c r="D2" s="6" t="s">
        <v>25</v>
      </c>
      <c r="E2" s="6" t="s">
        <v>61</v>
      </c>
      <c r="F2" s="7" t="s">
        <v>35</v>
      </c>
      <c r="G2" s="7" t="s">
        <v>40</v>
      </c>
      <c r="H2" s="7" t="s">
        <v>66</v>
      </c>
      <c r="I2" s="7" t="s">
        <v>33</v>
      </c>
      <c r="J2" s="7" t="s">
        <v>3</v>
      </c>
    </row>
    <row r="3" spans="1:11" ht="38.1" customHeight="1" x14ac:dyDescent="0.25">
      <c r="A3" s="1"/>
      <c r="B3" s="2"/>
      <c r="C3" s="1"/>
      <c r="D3" s="2"/>
      <c r="E3" s="8">
        <v>1536187</v>
      </c>
      <c r="F3" s="9">
        <v>250000</v>
      </c>
      <c r="G3" s="9">
        <v>103928</v>
      </c>
      <c r="H3" s="10">
        <v>482978</v>
      </c>
      <c r="I3" s="9">
        <v>2491944</v>
      </c>
      <c r="J3" s="11"/>
    </row>
    <row r="4" spans="1:11" ht="38.1" customHeight="1" x14ac:dyDescent="0.25">
      <c r="A4" s="12" t="s">
        <v>5</v>
      </c>
      <c r="B4" s="13" t="s">
        <v>28</v>
      </c>
      <c r="C4" s="14" t="s">
        <v>11</v>
      </c>
      <c r="D4" s="15">
        <v>39000</v>
      </c>
      <c r="E4" s="15"/>
      <c r="F4" s="16"/>
      <c r="G4" s="16"/>
      <c r="H4" s="16"/>
      <c r="I4" s="17"/>
      <c r="J4" s="18">
        <f>SUM(E4:I4)</f>
        <v>0</v>
      </c>
    </row>
    <row r="5" spans="1:11" ht="38.1" customHeight="1" x14ac:dyDescent="0.25">
      <c r="A5" s="12" t="s">
        <v>6</v>
      </c>
      <c r="B5" s="13" t="s">
        <v>29</v>
      </c>
      <c r="C5" s="12" t="s">
        <v>11</v>
      </c>
      <c r="D5" s="17">
        <v>785500</v>
      </c>
      <c r="E5" s="17"/>
      <c r="F5" s="16"/>
      <c r="G5" s="16"/>
      <c r="H5" s="16"/>
      <c r="I5" s="17"/>
      <c r="J5" s="18">
        <f>SUM(E5:I5)</f>
        <v>0</v>
      </c>
      <c r="K5" s="19">
        <f>SUM(J4:J5)</f>
        <v>0</v>
      </c>
    </row>
    <row r="6" spans="1:11" ht="38.1" customHeight="1" x14ac:dyDescent="0.25">
      <c r="A6" s="20" t="s">
        <v>7</v>
      </c>
      <c r="B6" s="21" t="s">
        <v>41</v>
      </c>
      <c r="C6" s="2" t="s">
        <v>39</v>
      </c>
      <c r="D6" s="22">
        <v>500000</v>
      </c>
      <c r="E6" s="22"/>
      <c r="F6" s="23"/>
      <c r="G6" s="23"/>
      <c r="H6" s="23"/>
      <c r="I6" s="24"/>
      <c r="J6" s="25">
        <f t="shared" ref="J6:J13" si="0">SUM(E6:I6)</f>
        <v>0</v>
      </c>
    </row>
    <row r="7" spans="1:11" ht="38.1" customHeight="1" x14ac:dyDescent="0.25">
      <c r="A7" s="1" t="s">
        <v>8</v>
      </c>
      <c r="B7" s="26" t="s">
        <v>42</v>
      </c>
      <c r="C7" s="27" t="s">
        <v>39</v>
      </c>
      <c r="D7" s="22">
        <v>245285</v>
      </c>
      <c r="E7" s="22"/>
      <c r="F7" s="23"/>
      <c r="G7" s="23"/>
      <c r="H7" s="23"/>
      <c r="I7" s="24"/>
      <c r="J7" s="25">
        <f t="shared" si="0"/>
        <v>0</v>
      </c>
    </row>
    <row r="8" spans="1:11" ht="38.1" customHeight="1" x14ac:dyDescent="0.25">
      <c r="A8" s="20" t="s">
        <v>8</v>
      </c>
      <c r="B8" s="26" t="s">
        <v>42</v>
      </c>
      <c r="C8" s="27" t="s">
        <v>13</v>
      </c>
      <c r="D8" s="22">
        <v>245285</v>
      </c>
      <c r="E8" s="22"/>
      <c r="F8" s="23"/>
      <c r="G8" s="23"/>
      <c r="H8" s="23"/>
      <c r="I8" s="24"/>
      <c r="J8" s="25">
        <f t="shared" si="0"/>
        <v>0</v>
      </c>
    </row>
    <row r="9" spans="1:11" ht="38.1" customHeight="1" x14ac:dyDescent="0.25">
      <c r="A9" s="1" t="s">
        <v>31</v>
      </c>
      <c r="B9" s="28" t="s">
        <v>43</v>
      </c>
      <c r="C9" s="27" t="s">
        <v>13</v>
      </c>
      <c r="D9" s="22">
        <v>1417655</v>
      </c>
      <c r="E9" s="22"/>
      <c r="F9" s="23"/>
      <c r="G9" s="23"/>
      <c r="H9" s="23"/>
      <c r="I9" s="24"/>
      <c r="J9" s="25">
        <f t="shared" si="0"/>
        <v>0</v>
      </c>
    </row>
    <row r="10" spans="1:11" ht="38.1" customHeight="1" x14ac:dyDescent="0.25">
      <c r="A10" s="29" t="s">
        <v>9</v>
      </c>
      <c r="B10" s="30" t="s">
        <v>48</v>
      </c>
      <c r="C10" s="27" t="s">
        <v>13</v>
      </c>
      <c r="D10" s="22">
        <v>50605</v>
      </c>
      <c r="E10" s="22"/>
      <c r="F10" s="23"/>
      <c r="G10" s="23"/>
      <c r="H10" s="23"/>
      <c r="I10" s="24"/>
      <c r="J10" s="25">
        <f t="shared" si="0"/>
        <v>0</v>
      </c>
    </row>
    <row r="11" spans="1:11" ht="38.1" customHeight="1" x14ac:dyDescent="0.25">
      <c r="A11" s="29" t="s">
        <v>10</v>
      </c>
      <c r="B11" s="30" t="s">
        <v>44</v>
      </c>
      <c r="C11" s="27" t="s">
        <v>13</v>
      </c>
      <c r="D11" s="22">
        <v>497153</v>
      </c>
      <c r="E11" s="22"/>
      <c r="F11" s="23"/>
      <c r="G11" s="23"/>
      <c r="H11" s="23"/>
      <c r="I11" s="24"/>
      <c r="J11" s="25">
        <f t="shared" si="0"/>
        <v>0</v>
      </c>
    </row>
    <row r="12" spans="1:11" ht="38.1" customHeight="1" x14ac:dyDescent="0.25">
      <c r="A12" s="1" t="s">
        <v>37</v>
      </c>
      <c r="B12" s="30" t="s">
        <v>45</v>
      </c>
      <c r="C12" s="27" t="s">
        <v>13</v>
      </c>
      <c r="D12" s="31">
        <v>300000</v>
      </c>
      <c r="E12" s="31"/>
      <c r="F12" s="23"/>
      <c r="G12" s="23"/>
      <c r="H12" s="23"/>
      <c r="I12" s="24"/>
      <c r="J12" s="25">
        <f t="shared" si="0"/>
        <v>0</v>
      </c>
    </row>
    <row r="13" spans="1:11" ht="38.1" customHeight="1" x14ac:dyDescent="0.25">
      <c r="A13" s="32" t="s">
        <v>37</v>
      </c>
      <c r="B13" s="30" t="s">
        <v>45</v>
      </c>
      <c r="C13" s="33" t="s">
        <v>39</v>
      </c>
      <c r="D13" s="34">
        <v>300000</v>
      </c>
      <c r="E13" s="34"/>
      <c r="F13" s="33"/>
      <c r="G13" s="33"/>
      <c r="H13" s="33"/>
      <c r="I13" s="35"/>
      <c r="J13" s="25">
        <f t="shared" si="0"/>
        <v>0</v>
      </c>
      <c r="K13" s="19">
        <f>SUM(J6:J13)</f>
        <v>0</v>
      </c>
    </row>
    <row r="14" spans="1:11" ht="38.1" customHeight="1" x14ac:dyDescent="0.25">
      <c r="A14" s="36" t="s">
        <v>49</v>
      </c>
      <c r="B14" s="37" t="s">
        <v>46</v>
      </c>
      <c r="C14" s="12" t="s">
        <v>12</v>
      </c>
      <c r="D14" s="38">
        <v>100000</v>
      </c>
      <c r="E14" s="38"/>
      <c r="F14" s="39"/>
      <c r="G14" s="40"/>
      <c r="H14" s="40"/>
      <c r="I14" s="17"/>
      <c r="J14" s="18">
        <f t="shared" ref="J14:J19" si="1">SUM(E14:I14)</f>
        <v>0</v>
      </c>
    </row>
    <row r="15" spans="1:11" ht="38.1" customHeight="1" x14ac:dyDescent="0.25">
      <c r="A15" s="12" t="s">
        <v>50</v>
      </c>
      <c r="B15" s="37" t="s">
        <v>47</v>
      </c>
      <c r="C15" s="12" t="s">
        <v>12</v>
      </c>
      <c r="D15" s="17">
        <v>50000</v>
      </c>
      <c r="E15" s="17"/>
      <c r="F15" s="12"/>
      <c r="G15" s="12"/>
      <c r="H15" s="12"/>
      <c r="I15" s="17"/>
      <c r="J15" s="17">
        <f t="shared" si="1"/>
        <v>0</v>
      </c>
    </row>
    <row r="16" spans="1:11" ht="38.1" customHeight="1" x14ac:dyDescent="0.25">
      <c r="A16" s="12" t="s">
        <v>52</v>
      </c>
      <c r="B16" s="37" t="s">
        <v>51</v>
      </c>
      <c r="C16" s="12" t="s">
        <v>12</v>
      </c>
      <c r="D16" s="17">
        <v>20000</v>
      </c>
      <c r="E16" s="17"/>
      <c r="F16" s="12"/>
      <c r="G16" s="12"/>
      <c r="H16" s="12"/>
      <c r="I16" s="17"/>
      <c r="J16" s="17">
        <f t="shared" si="1"/>
        <v>0</v>
      </c>
    </row>
    <row r="17" spans="1:11" ht="38.1" customHeight="1" x14ac:dyDescent="0.25">
      <c r="A17" s="12" t="s">
        <v>54</v>
      </c>
      <c r="B17" s="37" t="s">
        <v>53</v>
      </c>
      <c r="C17" s="12" t="s">
        <v>12</v>
      </c>
      <c r="D17" s="17">
        <v>36000</v>
      </c>
      <c r="E17" s="17"/>
      <c r="F17" s="12"/>
      <c r="G17" s="12"/>
      <c r="H17" s="12"/>
      <c r="I17" s="17"/>
      <c r="J17" s="17">
        <f t="shared" si="1"/>
        <v>0</v>
      </c>
    </row>
    <row r="18" spans="1:11" ht="38.1" customHeight="1" x14ac:dyDescent="0.25">
      <c r="A18" s="12" t="s">
        <v>56</v>
      </c>
      <c r="B18" s="37" t="s">
        <v>55</v>
      </c>
      <c r="C18" s="12" t="s">
        <v>12</v>
      </c>
      <c r="D18" s="17">
        <v>250000</v>
      </c>
      <c r="E18" s="17"/>
      <c r="F18" s="12"/>
      <c r="G18" s="12"/>
      <c r="H18" s="12"/>
      <c r="I18" s="17"/>
      <c r="J18" s="17">
        <f t="shared" si="1"/>
        <v>0</v>
      </c>
    </row>
    <row r="19" spans="1:11" ht="38.1" customHeight="1" x14ac:dyDescent="0.25">
      <c r="A19" s="12" t="s">
        <v>57</v>
      </c>
      <c r="B19" s="13" t="s">
        <v>58</v>
      </c>
      <c r="C19" s="12" t="s">
        <v>12</v>
      </c>
      <c r="D19" s="41">
        <v>27975</v>
      </c>
      <c r="E19" s="41"/>
      <c r="F19" s="42"/>
      <c r="G19" s="42"/>
      <c r="H19" s="42"/>
      <c r="I19" s="41"/>
      <c r="J19" s="41">
        <f t="shared" si="1"/>
        <v>0</v>
      </c>
      <c r="K19" s="43">
        <f>SUM(J14:J19)</f>
        <v>0</v>
      </c>
    </row>
    <row r="20" spans="1:11" ht="38.1" customHeight="1" x14ac:dyDescent="0.25">
      <c r="A20" s="1" t="s">
        <v>37</v>
      </c>
      <c r="B20" s="28" t="s">
        <v>14</v>
      </c>
      <c r="C20" s="1" t="s">
        <v>15</v>
      </c>
      <c r="D20" s="44">
        <v>50000</v>
      </c>
      <c r="E20" s="44"/>
      <c r="F20" s="45"/>
      <c r="G20" s="45"/>
      <c r="H20" s="45"/>
      <c r="I20" s="46"/>
      <c r="J20" s="46">
        <f>SUM(E20:I20)</f>
        <v>0</v>
      </c>
      <c r="K20" s="47">
        <f>J20</f>
        <v>0</v>
      </c>
    </row>
    <row r="21" spans="1:11" ht="38.1" customHeight="1" x14ac:dyDescent="0.25">
      <c r="A21" s="48"/>
      <c r="B21" s="49"/>
      <c r="C21" s="48"/>
      <c r="D21" s="50">
        <f>SUM(D4:D20)</f>
        <v>4914458</v>
      </c>
      <c r="E21" s="50">
        <f>SUM(E4:E20)</f>
        <v>0</v>
      </c>
      <c r="F21" s="51">
        <f>SUM(F4:F20)</f>
        <v>0</v>
      </c>
      <c r="G21" s="51">
        <f>SUM(G4:G20)</f>
        <v>0</v>
      </c>
      <c r="H21" s="51">
        <f>SUM(G21)</f>
        <v>0</v>
      </c>
      <c r="I21" s="51">
        <f>SUM(I4:I20)</f>
        <v>0</v>
      </c>
      <c r="J21" s="51">
        <f>SUM(J4:J20)</f>
        <v>0</v>
      </c>
    </row>
    <row r="22" spans="1:11" ht="36" customHeight="1" x14ac:dyDescent="0.25">
      <c r="F22" s="53"/>
      <c r="G22" s="53"/>
      <c r="H22" s="53"/>
      <c r="I22" s="53"/>
    </row>
    <row r="23" spans="1:11" s="54" customFormat="1" ht="36" customHeight="1" x14ac:dyDescent="0.25">
      <c r="B23" s="7"/>
      <c r="C23" s="55" t="s">
        <v>23</v>
      </c>
      <c r="D23" s="56" t="s">
        <v>38</v>
      </c>
      <c r="E23" s="57" t="s">
        <v>24</v>
      </c>
      <c r="H23" s="58"/>
      <c r="I23" s="58"/>
    </row>
    <row r="24" spans="1:11" s="54" customFormat="1" ht="31.5" x14ac:dyDescent="0.25">
      <c r="B24" s="59" t="s">
        <v>62</v>
      </c>
      <c r="C24" s="60">
        <v>1536187</v>
      </c>
      <c r="D24" s="60">
        <f>C24-E24</f>
        <v>1536187</v>
      </c>
      <c r="E24" s="60">
        <f>E21</f>
        <v>0</v>
      </c>
      <c r="I24" s="58"/>
      <c r="J24" s="61"/>
    </row>
    <row r="25" spans="1:11" s="54" customFormat="1" x14ac:dyDescent="0.25">
      <c r="B25" s="59" t="s">
        <v>63</v>
      </c>
      <c r="C25" s="60">
        <v>2491944</v>
      </c>
      <c r="D25" s="60">
        <f>C25-E25</f>
        <v>2491944</v>
      </c>
      <c r="E25" s="60">
        <f>I21</f>
        <v>0</v>
      </c>
    </row>
    <row r="26" spans="1:11" s="54" customFormat="1" x14ac:dyDescent="0.25">
      <c r="B26" s="59" t="s">
        <v>30</v>
      </c>
      <c r="C26" s="62">
        <v>250000</v>
      </c>
      <c r="D26" s="60">
        <f>C26-E26</f>
        <v>250000</v>
      </c>
      <c r="E26" s="60">
        <f>F21</f>
        <v>0</v>
      </c>
    </row>
    <row r="27" spans="1:11" s="54" customFormat="1" ht="31.5" x14ac:dyDescent="0.25">
      <c r="B27" s="59" t="s">
        <v>59</v>
      </c>
      <c r="C27" s="62">
        <v>103928</v>
      </c>
      <c r="D27" s="60">
        <f>C27-E27</f>
        <v>103928</v>
      </c>
      <c r="E27" s="60">
        <f>G21</f>
        <v>0</v>
      </c>
    </row>
    <row r="28" spans="1:11" s="54" customFormat="1" x14ac:dyDescent="0.25">
      <c r="B28" s="59" t="s">
        <v>60</v>
      </c>
      <c r="C28" s="62"/>
      <c r="D28" s="60">
        <f>C28-E28</f>
        <v>0</v>
      </c>
      <c r="E28" s="60">
        <f>H21</f>
        <v>0</v>
      </c>
    </row>
    <row r="29" spans="1:11" s="54" customFormat="1" ht="38.1" customHeight="1" x14ac:dyDescent="0.25">
      <c r="B29" s="59" t="s">
        <v>36</v>
      </c>
      <c r="C29" s="60">
        <f>SUM(C24:C28)</f>
        <v>4382059</v>
      </c>
      <c r="D29" s="60">
        <f>SUM(D24:D28)</f>
        <v>4382059</v>
      </c>
      <c r="E29" s="60">
        <f>SUM(E24:E28)</f>
        <v>0</v>
      </c>
    </row>
    <row r="30" spans="1:11" s="54" customFormat="1" x14ac:dyDescent="0.25">
      <c r="B30" s="77"/>
      <c r="C30" s="78"/>
      <c r="D30" s="58"/>
      <c r="E30" s="58"/>
    </row>
    <row r="31" spans="1:11" s="54" customFormat="1" ht="38.1" customHeight="1" x14ac:dyDescent="0.25">
      <c r="B31" s="65" t="s">
        <v>34</v>
      </c>
      <c r="C31" s="78">
        <f>SUM(C24:C28)</f>
        <v>4382059</v>
      </c>
      <c r="D31" s="78"/>
      <c r="E31" s="64"/>
      <c r="F31" s="64"/>
      <c r="G31" s="64"/>
      <c r="H31" s="64"/>
    </row>
    <row r="32" spans="1:11" s="54" customFormat="1" x14ac:dyDescent="0.25"/>
    <row r="33" spans="2:6" s="54" customFormat="1" x14ac:dyDescent="0.25">
      <c r="B33" s="65"/>
      <c r="C33" s="66"/>
      <c r="D33" s="66"/>
      <c r="E33" s="66"/>
    </row>
    <row r="34" spans="2:6" s="54" customFormat="1" ht="36.950000000000003" customHeight="1" x14ac:dyDescent="0.25">
      <c r="B34" s="7"/>
      <c r="C34" s="67" t="s">
        <v>26</v>
      </c>
      <c r="D34" s="67" t="s">
        <v>27</v>
      </c>
      <c r="F34" s="68" t="s">
        <v>68</v>
      </c>
    </row>
    <row r="35" spans="2:6" s="54" customFormat="1" x14ac:dyDescent="0.25">
      <c r="B35" s="69" t="s">
        <v>16</v>
      </c>
      <c r="C35" s="70">
        <f>SUM(J4:J5)</f>
        <v>0</v>
      </c>
      <c r="D35" s="71" t="e">
        <f>C35/J21</f>
        <v>#DIV/0!</v>
      </c>
      <c r="E35" s="72"/>
      <c r="F35" s="73" t="s">
        <v>64</v>
      </c>
    </row>
    <row r="36" spans="2:6" s="54" customFormat="1" x14ac:dyDescent="0.25">
      <c r="B36" s="69" t="s">
        <v>18</v>
      </c>
      <c r="C36" s="70">
        <f>SUM(J6, J7, J13)</f>
        <v>0</v>
      </c>
      <c r="D36" s="74" t="e">
        <f>C36/J21</f>
        <v>#DIV/0!</v>
      </c>
      <c r="F36" s="75" t="s">
        <v>65</v>
      </c>
    </row>
    <row r="37" spans="2:6" s="54" customFormat="1" x14ac:dyDescent="0.25">
      <c r="B37" s="69" t="s">
        <v>19</v>
      </c>
      <c r="C37" s="70">
        <f>SUM(J8:J12)</f>
        <v>0</v>
      </c>
      <c r="D37" s="71" t="e">
        <f>C37/J21</f>
        <v>#DIV/0!</v>
      </c>
      <c r="E37" s="72"/>
      <c r="F37" s="75" t="s">
        <v>69</v>
      </c>
    </row>
    <row r="38" spans="2:6" s="54" customFormat="1" x14ac:dyDescent="0.25">
      <c r="B38" s="69" t="s">
        <v>17</v>
      </c>
      <c r="C38" s="70">
        <f>SUM(J14:J19)</f>
        <v>0</v>
      </c>
      <c r="D38" s="71" t="e">
        <f>C38/J21</f>
        <v>#DIV/0!</v>
      </c>
      <c r="E38" s="72"/>
      <c r="F38" s="76" t="s">
        <v>67</v>
      </c>
    </row>
    <row r="39" spans="2:6" s="54" customFormat="1" x14ac:dyDescent="0.25">
      <c r="B39" s="69" t="s">
        <v>20</v>
      </c>
      <c r="C39" s="70">
        <f>J20</f>
        <v>0</v>
      </c>
      <c r="D39" s="71" t="e">
        <f>C39/J21</f>
        <v>#DIV/0!</v>
      </c>
      <c r="E39" s="72"/>
    </row>
    <row r="40" spans="2:6" s="54" customFormat="1" ht="36" customHeight="1" x14ac:dyDescent="0.25">
      <c r="B40" s="69" t="s">
        <v>21</v>
      </c>
      <c r="C40" s="60">
        <f>SUM(J21)</f>
        <v>0</v>
      </c>
      <c r="D40" s="63"/>
      <c r="E40" s="58"/>
    </row>
    <row r="41" spans="2:6" s="54" customFormat="1" ht="31.5" x14ac:dyDescent="0.25">
      <c r="B41" s="69" t="s">
        <v>32</v>
      </c>
      <c r="C41" s="60">
        <f>C31</f>
        <v>4382059</v>
      </c>
      <c r="D41" s="63"/>
      <c r="E41" s="58"/>
    </row>
    <row r="42" spans="2:6" s="54" customFormat="1" x14ac:dyDescent="0.25">
      <c r="B42" s="69" t="s">
        <v>22</v>
      </c>
      <c r="C42" s="60">
        <f>SUM(C41-C40)</f>
        <v>4382059</v>
      </c>
      <c r="D42" s="63"/>
      <c r="E42" s="58"/>
    </row>
  </sheetData>
  <mergeCells count="1">
    <mergeCell ref="F1:J1"/>
  </mergeCells>
  <pageMargins left="0.7" right="0.7" top="0.75" bottom="0.75" header="0.3" footer="0.3"/>
  <pageSetup paperSize="17" scale="8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488e5faa-5485-47e4-801e-7bae68f252b2" xsi:nil="true"/>
    <_ip_UnifiedCompliancePolicyProperties xmlns="http://schemas.microsoft.com/sharepoint/v3" xsi:nil="true"/>
    <lcf76f155ced4ddcb4097134ff3c332f xmlns="5a95b069-a164-4203-ae0b-9509c92a48f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7672B5A5F8744F9D69256B09464220" ma:contentTypeVersion="18" ma:contentTypeDescription="Create a new document." ma:contentTypeScope="" ma:versionID="f30df633fa494bfbfe23abbb859e728b">
  <xsd:schema xmlns:xsd="http://www.w3.org/2001/XMLSchema" xmlns:xs="http://www.w3.org/2001/XMLSchema" xmlns:p="http://schemas.microsoft.com/office/2006/metadata/properties" xmlns:ns1="http://schemas.microsoft.com/sharepoint/v3" xmlns:ns2="5a95b069-a164-4203-ae0b-9509c92a48fc" xmlns:ns3="488e5faa-5485-47e4-801e-7bae68f252b2" targetNamespace="http://schemas.microsoft.com/office/2006/metadata/properties" ma:root="true" ma:fieldsID="53c5f8082a719d20f49bdd6d37802a09" ns1:_="" ns2:_="" ns3:_="">
    <xsd:import namespace="http://schemas.microsoft.com/sharepoint/v3"/>
    <xsd:import namespace="5a95b069-a164-4203-ae0b-9509c92a48fc"/>
    <xsd:import namespace="488e5faa-5485-47e4-801e-7bae68f25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95b069-a164-4203-ae0b-9509c92a48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ebebd48-0262-4b3c-be1e-fe88a3d91a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8e5faa-5485-47e4-801e-7bae68f252b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f42cbe5-887f-4211-87c0-92e9d3292db2}" ma:internalName="TaxCatchAll" ma:showField="CatchAllData" ma:web="488e5faa-5485-47e4-801e-7bae68f25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30AFE7-F4EE-427C-B9BD-DFC51165F5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2B56B2-2751-4901-A36B-E6CED793654F}">
  <ds:schemaRefs>
    <ds:schemaRef ds:uri="5a95b069-a164-4203-ae0b-9509c92a48fc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sharepoint/v3"/>
    <ds:schemaRef ds:uri="http://purl.org/dc/elements/1.1/"/>
    <ds:schemaRef ds:uri="http://purl.org/dc/dcmitype/"/>
    <ds:schemaRef ds:uri="488e5faa-5485-47e4-801e-7bae68f252b2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7E3847D-64E8-4B7F-8499-B62698FCE3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a95b069-a164-4203-ae0b-9509c92a48fc"/>
    <ds:schemaRef ds:uri="488e5faa-5485-47e4-801e-7bae68f252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Gill</dc:creator>
  <cp:lastModifiedBy>Ann Clifford</cp:lastModifiedBy>
  <cp:lastPrinted>2025-11-25T21:34:01Z</cp:lastPrinted>
  <dcterms:created xsi:type="dcterms:W3CDTF">2018-12-18T14:53:52Z</dcterms:created>
  <dcterms:modified xsi:type="dcterms:W3CDTF">2025-12-02T15:58:58Z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0x010100207672B5A5F8744F9D69256B09464220</vt:lpwstr>
  </property>
  <property fmtid="{D5CDD505-2E9C-101B-9397-08002B2CF9AE}" pid="3" name="MediaServiceImageTags">
    <vt:lpwstr/>
  </property>
</Properties>
</file>